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\Documents\PLAN\REBALANS 2021\"/>
    </mc:Choice>
  </mc:AlternateContent>
  <xr:revisionPtr revIDLastSave="0" documentId="13_ncr:1_{DC980437-87A0-4EDA-B79A-7B3D68ACFB5C}" xr6:coauthVersionLast="36" xr6:coauthVersionMax="36" xr10:uidLastSave="{00000000-0000-0000-0000-000000000000}"/>
  <workbookProtection workbookAlgorithmName="SHA-512" workbookHashValue="rpAC7DxGnCbtkxl6Th11nEPTnuHap0BPQiHvpFl6FRrGzzt6NQJPNO3f4cKNbrG72NYxTiDFTS/IeyYkx+9DZw==" workbookSaltValue="hk94A9HCoZWWoeW3OyjjPg==" workbookSpinCount="100000" lockStructure="1"/>
  <bookViews>
    <workbookView xWindow="0" yWindow="0" windowWidth="28800" windowHeight="11625" xr2:uid="{99FAD00F-A466-49B1-A3C7-F909B13A5EB8}"/>
  </bookViews>
  <sheets>
    <sheet name="Rebalans 20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D40" i="1"/>
  <c r="F40" i="1"/>
  <c r="D41" i="1"/>
  <c r="C42" i="1"/>
  <c r="D42" i="1"/>
  <c r="E42" i="1"/>
  <c r="F42" i="1"/>
  <c r="D43" i="1"/>
  <c r="C45" i="1"/>
  <c r="D45" i="1"/>
  <c r="E45" i="1"/>
  <c r="F45" i="1"/>
  <c r="C46" i="1"/>
  <c r="D46" i="1"/>
  <c r="E46" i="1"/>
  <c r="F46" i="1"/>
  <c r="D47" i="1"/>
  <c r="D48" i="1"/>
  <c r="D49" i="1"/>
  <c r="D50" i="1"/>
  <c r="C51" i="1"/>
  <c r="D51" i="1"/>
  <c r="D79" i="1" s="1"/>
  <c r="E51" i="1"/>
  <c r="F51" i="1"/>
  <c r="D52" i="1"/>
  <c r="D53" i="1"/>
  <c r="D54" i="1"/>
  <c r="D55" i="1"/>
  <c r="D56" i="1"/>
  <c r="D57" i="1"/>
  <c r="C58" i="1"/>
  <c r="D58" i="1"/>
  <c r="E58" i="1"/>
  <c r="F58" i="1"/>
  <c r="D59" i="1"/>
  <c r="D60" i="1"/>
  <c r="D61" i="1"/>
  <c r="D62" i="1"/>
  <c r="D63" i="1"/>
  <c r="D64" i="1"/>
  <c r="D65" i="1"/>
  <c r="D66" i="1"/>
  <c r="D67" i="1"/>
  <c r="C68" i="1"/>
  <c r="D68" i="1"/>
  <c r="E68" i="1"/>
  <c r="F68" i="1"/>
  <c r="D69" i="1"/>
  <c r="C70" i="1"/>
  <c r="D70" i="1"/>
  <c r="E70" i="1"/>
  <c r="F70" i="1"/>
  <c r="D71" i="1"/>
  <c r="D72" i="1"/>
  <c r="D73" i="1"/>
  <c r="D74" i="1"/>
  <c r="D75" i="1"/>
  <c r="D76" i="1"/>
  <c r="D77" i="1"/>
  <c r="C78" i="1"/>
  <c r="D78" i="1"/>
  <c r="E78" i="1"/>
  <c r="F78" i="1"/>
  <c r="C79" i="1"/>
  <c r="E79" i="1"/>
  <c r="F79" i="1"/>
  <c r="D80" i="1"/>
  <c r="D81" i="1"/>
  <c r="D82" i="1"/>
  <c r="D83" i="1"/>
  <c r="C84" i="1"/>
  <c r="D84" i="1"/>
  <c r="E84" i="1"/>
  <c r="F84" i="1"/>
  <c r="C85" i="1"/>
  <c r="D85" i="1"/>
  <c r="E85" i="1"/>
  <c r="F85" i="1"/>
  <c r="C88" i="1"/>
  <c r="D89" i="1"/>
  <c r="C90" i="1"/>
  <c r="D90" i="1"/>
  <c r="D91" i="1" s="1"/>
  <c r="C91" i="1"/>
  <c r="F91" i="1"/>
  <c r="D92" i="1"/>
  <c r="C94" i="1"/>
  <c r="D94" i="1"/>
  <c r="E94" i="1"/>
  <c r="F94" i="1"/>
  <c r="D95" i="1"/>
  <c r="C97" i="1"/>
  <c r="D97" i="1"/>
  <c r="E97" i="1"/>
  <c r="F97" i="1"/>
  <c r="C98" i="1"/>
  <c r="C122" i="1" s="1"/>
  <c r="E98" i="1"/>
  <c r="E122" i="1" s="1"/>
  <c r="E124" i="1" s="1"/>
  <c r="F98" i="1"/>
  <c r="D99" i="1"/>
  <c r="C100" i="1"/>
  <c r="D100" i="1"/>
  <c r="D101" i="1"/>
  <c r="E102" i="1"/>
  <c r="F102" i="1"/>
  <c r="D103" i="1"/>
  <c r="D104" i="1"/>
  <c r="D105" i="1"/>
  <c r="D106" i="1"/>
  <c r="D107" i="1"/>
  <c r="D108" i="1"/>
  <c r="D109" i="1"/>
  <c r="C110" i="1"/>
  <c r="D110" i="1"/>
  <c r="D121" i="1" s="1"/>
  <c r="E110" i="1"/>
  <c r="F110" i="1"/>
  <c r="D113" i="1"/>
  <c r="C115" i="1"/>
  <c r="D115" i="1"/>
  <c r="E115" i="1"/>
  <c r="F115" i="1"/>
  <c r="D116" i="1"/>
  <c r="C117" i="1"/>
  <c r="D117" i="1"/>
  <c r="E117" i="1"/>
  <c r="F117" i="1"/>
  <c r="C121" i="1"/>
  <c r="E121" i="1"/>
  <c r="F121" i="1"/>
  <c r="F122" i="1" s="1"/>
  <c r="D98" i="1" l="1"/>
  <c r="D122" i="1" s="1"/>
  <c r="D30" i="1"/>
  <c r="D28" i="1"/>
  <c r="D22" i="1" l="1"/>
  <c r="D21" i="1"/>
  <c r="D18" i="1"/>
  <c r="D13" i="1"/>
  <c r="D14" i="1"/>
  <c r="D15" i="1"/>
  <c r="D12" i="1"/>
  <c r="D6" i="1"/>
  <c r="D31" i="1" l="1"/>
  <c r="E31" i="1"/>
  <c r="E29" i="1"/>
  <c r="E27" i="1"/>
  <c r="D29" i="1"/>
  <c r="D27" i="1" l="1"/>
  <c r="E25" i="1"/>
  <c r="D25" i="1"/>
  <c r="E23" i="1"/>
  <c r="D23" i="1"/>
  <c r="E20" i="1"/>
  <c r="D20" i="1"/>
  <c r="E17" i="1"/>
  <c r="C23" i="1"/>
  <c r="C20" i="1"/>
  <c r="C17" i="1"/>
  <c r="E8" i="1"/>
  <c r="D17" i="1" l="1"/>
  <c r="E32" i="1"/>
  <c r="E34" i="1" s="1"/>
  <c r="D7" i="1" l="1"/>
  <c r="D8" i="1"/>
  <c r="D32" i="1" s="1"/>
  <c r="F31" i="1"/>
  <c r="F29" i="1"/>
  <c r="F27" i="1"/>
  <c r="F25" i="1"/>
  <c r="F23" i="1"/>
  <c r="F20" i="1"/>
  <c r="F17" i="1"/>
  <c r="F8" i="1"/>
  <c r="F3" i="1"/>
  <c r="F4" i="1"/>
  <c r="F32" i="1" l="1"/>
  <c r="C29" i="1" l="1"/>
  <c r="C27" i="1"/>
  <c r="C25" i="1"/>
  <c r="C8" i="1"/>
  <c r="C32" i="1" l="1"/>
  <c r="C34" i="1" s="1"/>
  <c r="C12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Bacic</author>
  </authors>
  <commentList>
    <comment ref="C65" authorId="0" shapeId="0" xr:uid="{E1F72B76-D5A9-4BF7-BFB7-579EE228D93D}">
      <text>
        <r>
          <rPr>
            <b/>
            <sz val="9"/>
            <color indexed="81"/>
            <rFont val="Tahoma"/>
            <family val="2"/>
            <charset val="238"/>
          </rPr>
          <t>Ana Bacic:</t>
        </r>
        <r>
          <rPr>
            <sz val="9"/>
            <color indexed="81"/>
            <rFont val="Tahoma"/>
            <family val="2"/>
            <charset val="238"/>
          </rPr>
          <t xml:space="preserve">
dodala sam vježbaonice
</t>
        </r>
      </text>
    </comment>
  </commentList>
</comments>
</file>

<file path=xl/sharedStrings.xml><?xml version="1.0" encoding="utf-8"?>
<sst xmlns="http://schemas.openxmlformats.org/spreadsheetml/2006/main" count="127" uniqueCount="121">
  <si>
    <t>KONTO</t>
  </si>
  <si>
    <t>PRIHODI</t>
  </si>
  <si>
    <t xml:space="preserve">Rebalans (povećanje / smanjenje) </t>
  </si>
  <si>
    <t>Tekuće pomoći od inozemnih vlada izvan EU</t>
  </si>
  <si>
    <t>Tekuće pomoći od inozemnih vlada</t>
  </si>
  <si>
    <t>Tekuće pomoći od međunarodnih organizacija</t>
  </si>
  <si>
    <t>Tekuće pomoći iz institucija i tijela EU</t>
  </si>
  <si>
    <t>Kapitalne pomoći iz institucija i tijela EU</t>
  </si>
  <si>
    <t>Pomoći od međunar. organizacija te institucija i tijela EU</t>
  </si>
  <si>
    <t>Tekuće pomoći od HZMO, HZZ i HZZO</t>
  </si>
  <si>
    <t xml:space="preserve">Tekuće pomoći od izvanproračunskih korisnika </t>
  </si>
  <si>
    <t>Tekuće pomoći proračunskim korisnicima iz proračuna JLP(R)S</t>
  </si>
  <si>
    <t>Pomoći proračunskim korisnicima iz proračuna koji im nije nadležan</t>
  </si>
  <si>
    <t>Pomoći od ostalih subjekata unutar opće države</t>
  </si>
  <si>
    <t>Pomoći iz državn. prorač. temeljem prijenosa EU sredstava</t>
  </si>
  <si>
    <t>Tekući prijenosi između proračunskih korisnika istog proračuna</t>
  </si>
  <si>
    <t>Tekući prijen.između prorač.korisnika istog proračuna EU sredstava</t>
  </si>
  <si>
    <t>Prijenosi između proračunskih korisnika istog proračuna</t>
  </si>
  <si>
    <t>Kamate na depozite po viđenju</t>
  </si>
  <si>
    <t>Pozitivne tečajne razlike</t>
  </si>
  <si>
    <t>Prihodi od financijske imovine</t>
  </si>
  <si>
    <t>Sufinanciranje cijene usluge</t>
  </si>
  <si>
    <t>Ostali prihodi za posebne namjene</t>
  </si>
  <si>
    <t>Prihodi po posebnim propisima</t>
  </si>
  <si>
    <t>Prihodi od pruženih usluga</t>
  </si>
  <si>
    <t>Prihodi od prodaje roba i pruženih usluga</t>
  </si>
  <si>
    <t>Tekuće donacije</t>
  </si>
  <si>
    <t>Donacije od pravnih i fizičkih osoba izvan općeg proračuna</t>
  </si>
  <si>
    <t>Prihodi za financiranje rashoda poslovanja</t>
  </si>
  <si>
    <t>Prihod iz prorač. za financ. redovne djelat. prorač. korisnika</t>
  </si>
  <si>
    <t>Ostale kazne</t>
  </si>
  <si>
    <t>Kazne i upravne mjere</t>
  </si>
  <si>
    <t>PRIHODI POSLOVANJA</t>
  </si>
  <si>
    <t>UKUPNO</t>
  </si>
  <si>
    <t>RASHODI</t>
  </si>
  <si>
    <t>Plaće za redovan rad</t>
  </si>
  <si>
    <t>Plaće za prekovremeni rad</t>
  </si>
  <si>
    <t>Bruto plaće</t>
  </si>
  <si>
    <t>Ostali rashodi za zaposlene</t>
  </si>
  <si>
    <t>Doprinosi za obvezno zdravstveno osiguranje</t>
  </si>
  <si>
    <t>Doprinosi za obvezno osiguranje u slučaju nezaposlenosti</t>
  </si>
  <si>
    <t>Doprinosi na plaće</t>
  </si>
  <si>
    <t>Rashodi za zaposlene</t>
  </si>
  <si>
    <t>Službena putovanja</t>
  </si>
  <si>
    <t>Nak.za prijevoz,rad na terenu, odvojeni život</t>
  </si>
  <si>
    <t>Stručno usavršavanje zaposlenika</t>
  </si>
  <si>
    <t>Ostale naknade troškova zaposlenima</t>
  </si>
  <si>
    <t>Naknade troškova zaposlenima</t>
  </si>
  <si>
    <t>Uredski materijal i ostali materijalni rashodi</t>
  </si>
  <si>
    <t>Materijal i sirovine</t>
  </si>
  <si>
    <t>Energija</t>
  </si>
  <si>
    <t>Materijal i dijelovi za tek.i invest.održavanje</t>
  </si>
  <si>
    <t>Sitni inventar i auto gume</t>
  </si>
  <si>
    <t>Službena,radna i zaštitna odjeća i obuća</t>
  </si>
  <si>
    <t>Rashodi za materijal i energiju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</si>
  <si>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</si>
  <si>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</si>
  <si>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</si>
  <si>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</si>
  <si>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</si>
  <si>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</si>
  <si>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</si>
  <si>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</si>
  <si>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</si>
  <si>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Rashodi za usluge</t>
  </si>
  <si>
    <t>Naknade troškova osobama izvan radnog odnosa</t>
  </si>
  <si>
    <t>Naknada troškova osobama izvan radnog odnosa</t>
  </si>
  <si>
    <t>Naknade za rad predstavničkih i izvršnih tijela</t>
  </si>
  <si>
    <t>Premije osiguranja</t>
  </si>
  <si>
    <t>Reprezentacija</t>
  </si>
  <si>
    <t>Članarine</t>
  </si>
  <si>
    <t>Pristojbe i naknade</t>
  </si>
  <si>
    <t>Troškovi sudskih postupaka</t>
  </si>
  <si>
    <t>Ostali nespomenuti rashodi poslovanja</t>
  </si>
  <si>
    <t>Materijalni rashodi</t>
  </si>
  <si>
    <t>Bankarske usluge i usluge platnog prometa</t>
  </si>
  <si>
    <t>Negativne tečajne razlike</t>
  </si>
  <si>
    <t>Zatezne kamate</t>
  </si>
  <si>
    <t>Ostali nespomenuti financijski rashodi</t>
  </si>
  <si>
    <t>Ostali financijski rashodi</t>
  </si>
  <si>
    <t>Tekuće pomoći međunar. organizacijama te instituc. i tijelima EU</t>
  </si>
  <si>
    <t>Naknade građanima i kućanstvima u novcu (Stipendije i školarine)</t>
  </si>
  <si>
    <t>Ostali naknade građanima i kućanstvima iz proračuna</t>
  </si>
  <si>
    <t>Tekuće donacije u novcu</t>
  </si>
  <si>
    <t>Tekuće donacije iz EU sredstava</t>
  </si>
  <si>
    <t>Ostali rashodi poslovanja</t>
  </si>
  <si>
    <t>Ugovorene kazne i ostale naknade šteta</t>
  </si>
  <si>
    <t>RASHODI POSLOVANJA</t>
  </si>
  <si>
    <t>Ulaganja na tuđoj imovini radi prava korištenja</t>
  </si>
  <si>
    <t>Rashodi za nabavu neproizvedene dugotrajne imovine</t>
  </si>
  <si>
    <t>Poslovni objekti</t>
  </si>
  <si>
    <t>Građevinski objekti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</si>
  <si>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</si>
  <si>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</si>
  <si>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</si>
  <si>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</si>
  <si>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</si>
  <si>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Sportska i glazbena oprema</t>
  </si>
  <si>
    <t>Uređaji, strojevi i oprema za ostale namjene</t>
  </si>
  <si>
    <t>Postrojenja i oprema</t>
  </si>
  <si>
    <t>Prijevozna sredstva u cestovnom prometu</t>
  </si>
  <si>
    <t>Prijevozna sredstva</t>
  </si>
  <si>
    <t>Knjige</t>
  </si>
  <si>
    <t>Umjetnička djela</t>
  </si>
  <si>
    <t>Knjige, umjetnička djela i ostale izložbene vrijednosti</t>
  </si>
  <si>
    <t>Ulaganja u računalne programe</t>
  </si>
  <si>
    <t>Nematerijalna proizvedena imovina</t>
  </si>
  <si>
    <t>Dodatna ulaganja na građevinskim objektima</t>
  </si>
  <si>
    <t>Dodatna ulaganja na postrojenjima i opremi</t>
  </si>
  <si>
    <t>Rashodi za dodatna ulaganja na nefinancijskoj imovini</t>
  </si>
  <si>
    <t>RASHODI ZA NABAVU NEFINANCIJSKE IMOVINE</t>
  </si>
  <si>
    <t>UKUPNO RASHODI</t>
  </si>
  <si>
    <t>Financijski rashodi</t>
  </si>
  <si>
    <t>Pomoći</t>
  </si>
  <si>
    <t>Ostali rashodi</t>
  </si>
  <si>
    <t>Razlika-Višak/manjak plan</t>
  </si>
  <si>
    <t>Plan 2021</t>
  </si>
  <si>
    <t>Plan 2021 nakon rebalansa</t>
  </si>
  <si>
    <t>Stanje prosinac 7.12 2021</t>
  </si>
  <si>
    <t>Ukupan odnos sredstava u sljedeću godinu</t>
  </si>
  <si>
    <t>Odnos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</si>
</sst>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4" fontId="0" fillId="2" borderId="1" xfId="0" applyNumberFormat="1" applyFill="1" applyBorder="1"/>
    <xf numFmtId="4" fontId="1" fillId="2" borderId="1" xfId="0" applyNumberFormat="1" applyFont="1" applyFill="1" applyBorder="1"/>
    <xf numFmtId="0" fontId="1" fillId="2" borderId="1" xfId="0" applyFont="1" applyFill="1" applyBorder="1"/>
    <xf numFmtId="0" fontId="1" fillId="0" borderId="0" xfId="0" applyFont="1"/>
    <xf numFmtId="0" fontId="1" fillId="3" borderId="0" xfId="0" applyFont="1" applyFill="1"/>
    <xf numFmtId="0" fontId="1" fillId="4" borderId="1" xfId="0" applyFont="1" applyFill="1" applyBorder="1"/>
    <xf numFmtId="4" fontId="1" fillId="4" borderId="1" xfId="0" applyNumberFormat="1" applyFont="1" applyFill="1" applyBorder="1"/>
    <xf numFmtId="4" fontId="1" fillId="0" borderId="0" xfId="0" applyNumberFormat="1" applyFont="1"/>
    <xf numFmtId="0" fontId="1" fillId="5" borderId="1" xfId="0" applyFont="1" applyFill="1" applyBorder="1"/>
    <xf numFmtId="4" fontId="1" fillId="5" borderId="1" xfId="0" applyNumberFormat="1" applyFont="1" applyFill="1" applyBorder="1"/>
    <xf numFmtId="0" fontId="0" fillId="2" borderId="1" xfId="0" applyFill="1" applyBorder="1"/>
    <xf numFmtId="0" fontId="1" fillId="6" borderId="1" xfId="0" applyFont="1" applyFill="1" applyBorder="1"/>
    <xf numFmtId="4" fontId="1" fillId="6" borderId="1" xfId="0" applyNumberFormat="1" applyFont="1" applyFill="1" applyBorder="1"/>
    <xf numFmtId="4" fontId="0" fillId="3" borderId="1" xfId="0" applyNumberForma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0" fillId="4" borderId="1" xfId="0" applyFill="1" applyBorder="1"/>
    <xf numFmtId="4" fontId="0" fillId="4" borderId="1" xfId="0" applyNumberFormat="1" applyFill="1" applyBorder="1"/>
    <xf numFmtId="4" fontId="1" fillId="0" borderId="1" xfId="0" applyNumberFormat="1" applyFont="1" applyBorder="1"/>
    <xf numFmtId="0" fontId="1" fillId="5" borderId="2" xfId="0" applyFont="1" applyFill="1" applyBorder="1"/>
    <xf numFmtId="4" fontId="1" fillId="5" borderId="2" xfId="0" applyNumberFormat="1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" fontId="1" fillId="7" borderId="2" xfId="0" applyNumberFormat="1" applyFont="1" applyFill="1" applyBorder="1" applyAlignment="1">
      <alignment horizontal="center" vertical="center"/>
    </xf>
    <xf numFmtId="4" fontId="1" fillId="7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60721-1ABF-4FBD-B5F8-730E880805A3}">
  <dimension ref="A2:H125"/>
  <sheetViews>
    <sheetView tabSelected="1" topLeftCell="A76" workbookViewId="0">
      <selection activeCell="E116" sqref="E116"/>
    </sheetView>
  </sheetViews>
  <sheetFormatPr defaultRowHeight="15" x14ac:dyDescent="0.25"/>
  <cols>
    <col min="1" max="1" width="12.140625" customWidth="1"/>
    <col min="2" max="2" width="60.28515625" customWidth="1"/>
    <col min="3" max="3" width="21.28515625" customWidth="1"/>
    <col min="4" max="4" width="17" customWidth="1"/>
    <col min="5" max="5" width="16" customWidth="1"/>
    <col min="6" max="6" width="12.7109375" customWidth="1"/>
  </cols>
  <sheetData>
    <row r="2" spans="1:6" ht="45" x14ac:dyDescent="0.25">
      <c r="A2" s="18" t="s">
        <v>0</v>
      </c>
      <c r="B2" s="18" t="s">
        <v>1</v>
      </c>
      <c r="C2" s="19" t="s">
        <v>116</v>
      </c>
      <c r="D2" s="19" t="s">
        <v>2</v>
      </c>
      <c r="E2" s="19" t="s">
        <v>117</v>
      </c>
      <c r="F2" s="19" t="s">
        <v>118</v>
      </c>
    </row>
    <row r="3" spans="1:6" x14ac:dyDescent="0.25">
      <c r="A3" s="2">
        <v>63112</v>
      </c>
      <c r="B3" s="2" t="s">
        <v>3</v>
      </c>
      <c r="C3" s="2"/>
      <c r="D3" s="2"/>
      <c r="E3" s="3">
        <v>0</v>
      </c>
      <c r="F3" s="3">
        <f t="shared" ref="F3:F4" si="0">SUM(E3)</f>
        <v>0</v>
      </c>
    </row>
    <row r="4" spans="1:6" s="8" customFormat="1" x14ac:dyDescent="0.25">
      <c r="A4" s="6">
        <v>631</v>
      </c>
      <c r="B4" s="6" t="s">
        <v>4</v>
      </c>
      <c r="C4" s="6"/>
      <c r="D4" s="6"/>
      <c r="E4" s="5">
        <v>0</v>
      </c>
      <c r="F4" s="5">
        <f t="shared" si="0"/>
        <v>0</v>
      </c>
    </row>
    <row r="5" spans="1:6" x14ac:dyDescent="0.25">
      <c r="A5" s="2">
        <v>63211</v>
      </c>
      <c r="B5" s="2" t="s">
        <v>5</v>
      </c>
      <c r="C5" s="3"/>
      <c r="D5" s="3"/>
      <c r="E5" s="3"/>
      <c r="F5" s="3"/>
    </row>
    <row r="6" spans="1:6" x14ac:dyDescent="0.25">
      <c r="A6" s="2">
        <v>63231</v>
      </c>
      <c r="B6" s="2" t="s">
        <v>6</v>
      </c>
      <c r="C6" s="3">
        <v>83176</v>
      </c>
      <c r="D6" s="3">
        <f>E6-C6</f>
        <v>31824</v>
      </c>
      <c r="E6" s="17">
        <v>115000</v>
      </c>
      <c r="F6" s="3">
        <v>113871.31</v>
      </c>
    </row>
    <row r="7" spans="1:6" x14ac:dyDescent="0.25">
      <c r="A7" s="2">
        <v>63241</v>
      </c>
      <c r="B7" s="2" t="s">
        <v>7</v>
      </c>
      <c r="C7" s="2">
        <v>0</v>
      </c>
      <c r="D7" s="3">
        <f>E7-C7</f>
        <v>0</v>
      </c>
      <c r="E7" s="3">
        <v>0</v>
      </c>
      <c r="F7" s="3">
        <v>0</v>
      </c>
    </row>
    <row r="8" spans="1:6" s="7" customFormat="1" x14ac:dyDescent="0.25">
      <c r="A8" s="6">
        <v>632</v>
      </c>
      <c r="B8" s="6" t="s">
        <v>8</v>
      </c>
      <c r="C8" s="5">
        <f>SUM(C5:C7)</f>
        <v>83176</v>
      </c>
      <c r="D8" s="5">
        <f>SUM(D5:D7)</f>
        <v>31824</v>
      </c>
      <c r="E8" s="5">
        <f>SUM(E5:E7)</f>
        <v>115000</v>
      </c>
      <c r="F8" s="5">
        <f>SUM(F5:F7)</f>
        <v>113871.31</v>
      </c>
    </row>
    <row r="9" spans="1:6" x14ac:dyDescent="0.25">
      <c r="A9" s="2">
        <v>63414</v>
      </c>
      <c r="B9" s="2" t="s">
        <v>9</v>
      </c>
      <c r="C9" s="2"/>
      <c r="D9" s="2"/>
      <c r="E9" s="3"/>
      <c r="F9" s="3"/>
    </row>
    <row r="10" spans="1:6" x14ac:dyDescent="0.25">
      <c r="A10" s="2">
        <v>634</v>
      </c>
      <c r="B10" s="2" t="s">
        <v>10</v>
      </c>
      <c r="C10" s="2"/>
      <c r="D10" s="2"/>
      <c r="E10" s="3"/>
      <c r="F10" s="3"/>
    </row>
    <row r="11" spans="1:6" x14ac:dyDescent="0.25">
      <c r="A11" s="2">
        <v>63613</v>
      </c>
      <c r="B11" s="2" t="s">
        <v>11</v>
      </c>
      <c r="C11" s="3"/>
      <c r="D11" s="3"/>
      <c r="E11" s="3"/>
      <c r="F11" s="3"/>
    </row>
    <row r="12" spans="1:6" x14ac:dyDescent="0.25">
      <c r="A12" s="2">
        <v>636</v>
      </c>
      <c r="B12" s="2" t="s">
        <v>12</v>
      </c>
      <c r="C12" s="3">
        <v>0</v>
      </c>
      <c r="D12" s="3">
        <f>E12-C12</f>
        <v>6000</v>
      </c>
      <c r="E12" s="3">
        <v>6000</v>
      </c>
      <c r="F12" s="3">
        <v>6000</v>
      </c>
    </row>
    <row r="13" spans="1:6" x14ac:dyDescent="0.25">
      <c r="A13" s="2">
        <v>63811</v>
      </c>
      <c r="B13" s="2" t="s">
        <v>13</v>
      </c>
      <c r="C13" s="2"/>
      <c r="D13" s="3">
        <f t="shared" ref="D13:D15" si="1">E13-C13</f>
        <v>0</v>
      </c>
      <c r="E13" s="3"/>
      <c r="F13" s="3"/>
    </row>
    <row r="14" spans="1:6" x14ac:dyDescent="0.25">
      <c r="A14" s="2">
        <v>638</v>
      </c>
      <c r="B14" s="2" t="s">
        <v>14</v>
      </c>
      <c r="C14" s="2"/>
      <c r="D14" s="3">
        <f t="shared" si="1"/>
        <v>0</v>
      </c>
      <c r="E14" s="3"/>
      <c r="F14" s="3"/>
    </row>
    <row r="15" spans="1:6" x14ac:dyDescent="0.25">
      <c r="A15" s="2">
        <v>6391</v>
      </c>
      <c r="B15" s="2" t="s">
        <v>15</v>
      </c>
      <c r="C15" s="3">
        <v>9507</v>
      </c>
      <c r="D15" s="3">
        <f t="shared" si="1"/>
        <v>12493</v>
      </c>
      <c r="E15" s="3">
        <v>22000</v>
      </c>
      <c r="F15" s="3">
        <v>21110.12</v>
      </c>
    </row>
    <row r="16" spans="1:6" x14ac:dyDescent="0.25">
      <c r="A16" s="2">
        <v>6393</v>
      </c>
      <c r="B16" s="2" t="s">
        <v>16</v>
      </c>
      <c r="C16" s="3"/>
      <c r="D16" s="3"/>
      <c r="E16" s="3"/>
      <c r="F16" s="3">
        <v>29866.34</v>
      </c>
    </row>
    <row r="17" spans="1:6" s="7" customFormat="1" x14ac:dyDescent="0.25">
      <c r="A17" s="6">
        <v>639</v>
      </c>
      <c r="B17" s="6" t="s">
        <v>17</v>
      </c>
      <c r="C17" s="5">
        <f>SUM(C15:C16)</f>
        <v>9507</v>
      </c>
      <c r="D17" s="5">
        <f>SUM(D9:D16)</f>
        <v>18493</v>
      </c>
      <c r="E17" s="5">
        <f>SUM(E9:E16)</f>
        <v>28000</v>
      </c>
      <c r="F17" s="5">
        <f>SUM(F9:F16)</f>
        <v>56976.46</v>
      </c>
    </row>
    <row r="18" spans="1:6" x14ac:dyDescent="0.25">
      <c r="A18" s="2">
        <v>64132</v>
      </c>
      <c r="B18" s="2" t="s">
        <v>18</v>
      </c>
      <c r="C18" s="3">
        <v>0</v>
      </c>
      <c r="D18" s="3">
        <f>E18-C18</f>
        <v>120</v>
      </c>
      <c r="E18" s="3">
        <v>120</v>
      </c>
      <c r="F18" s="3">
        <v>131.78</v>
      </c>
    </row>
    <row r="19" spans="1:6" x14ac:dyDescent="0.25">
      <c r="A19" s="2">
        <v>64151</v>
      </c>
      <c r="B19" s="2" t="s">
        <v>19</v>
      </c>
      <c r="C19" s="3"/>
      <c r="D19" s="2"/>
      <c r="E19" s="3"/>
      <c r="F19" s="3">
        <v>0</v>
      </c>
    </row>
    <row r="20" spans="1:6" x14ac:dyDescent="0.25">
      <c r="A20" s="6">
        <v>641</v>
      </c>
      <c r="B20" s="6" t="s">
        <v>20</v>
      </c>
      <c r="C20" s="5">
        <f>SUM(C18:C19)</f>
        <v>0</v>
      </c>
      <c r="D20" s="5">
        <f>SUM(D18:D19)</f>
        <v>120</v>
      </c>
      <c r="E20" s="5">
        <f>SUM(E18:E19)</f>
        <v>120</v>
      </c>
      <c r="F20" s="5">
        <f>SUM(F18:F19)</f>
        <v>131.78</v>
      </c>
    </row>
    <row r="21" spans="1:6" x14ac:dyDescent="0.25">
      <c r="A21" s="2">
        <v>65264</v>
      </c>
      <c r="B21" s="2" t="s">
        <v>21</v>
      </c>
      <c r="C21" s="3">
        <v>4375975</v>
      </c>
      <c r="D21" s="3">
        <f>E21-C21</f>
        <v>-175975</v>
      </c>
      <c r="E21" s="3">
        <v>4200000</v>
      </c>
      <c r="F21" s="3">
        <v>4099829.57</v>
      </c>
    </row>
    <row r="22" spans="1:6" x14ac:dyDescent="0.25">
      <c r="A22" s="2">
        <v>65268</v>
      </c>
      <c r="B22" s="2" t="s">
        <v>22</v>
      </c>
      <c r="C22" s="3">
        <v>850339</v>
      </c>
      <c r="D22" s="3">
        <f>E22-C22</f>
        <v>-550339</v>
      </c>
      <c r="E22" s="3">
        <v>300000</v>
      </c>
      <c r="F22" s="3">
        <v>263141.18</v>
      </c>
    </row>
    <row r="23" spans="1:6" s="7" customFormat="1" x14ac:dyDescent="0.25">
      <c r="A23" s="6">
        <v>652</v>
      </c>
      <c r="B23" s="6" t="s">
        <v>23</v>
      </c>
      <c r="C23" s="5">
        <f>SUM(C21:C22)</f>
        <v>5226314</v>
      </c>
      <c r="D23" s="5">
        <f>SUM(D21:D22)</f>
        <v>-726314</v>
      </c>
      <c r="E23" s="5">
        <f>SUM(E21:E22)</f>
        <v>4500000</v>
      </c>
      <c r="F23" s="5">
        <f>SUM(F21:F22)</f>
        <v>4362970.75</v>
      </c>
    </row>
    <row r="24" spans="1:6" x14ac:dyDescent="0.25">
      <c r="A24" s="2">
        <v>66151</v>
      </c>
      <c r="B24" s="2" t="s">
        <v>24</v>
      </c>
      <c r="C24" s="3">
        <v>222500</v>
      </c>
      <c r="D24" s="3"/>
      <c r="E24" s="3">
        <v>220000</v>
      </c>
      <c r="F24" s="3">
        <v>202723.6</v>
      </c>
    </row>
    <row r="25" spans="1:6" x14ac:dyDescent="0.25">
      <c r="A25" s="6">
        <v>661</v>
      </c>
      <c r="B25" s="6" t="s">
        <v>25</v>
      </c>
      <c r="C25" s="5">
        <f>SUM(C24)</f>
        <v>222500</v>
      </c>
      <c r="D25" s="5">
        <f>SUM(D24)</f>
        <v>0</v>
      </c>
      <c r="E25" s="5">
        <f>SUM(E24)</f>
        <v>220000</v>
      </c>
      <c r="F25" s="5">
        <f>SUM(F24)</f>
        <v>202723.6</v>
      </c>
    </row>
    <row r="26" spans="1:6" x14ac:dyDescent="0.25">
      <c r="A26" s="2">
        <v>6631</v>
      </c>
      <c r="B26" s="2" t="s">
        <v>26</v>
      </c>
      <c r="C26" s="3">
        <v>50900</v>
      </c>
      <c r="D26" s="3"/>
      <c r="E26" s="3">
        <v>86000</v>
      </c>
      <c r="F26" s="3">
        <v>85982.29</v>
      </c>
    </row>
    <row r="27" spans="1:6" x14ac:dyDescent="0.25">
      <c r="A27" s="6">
        <v>663</v>
      </c>
      <c r="B27" s="6" t="s">
        <v>27</v>
      </c>
      <c r="C27" s="5">
        <f>SUM(C26)</f>
        <v>50900</v>
      </c>
      <c r="D27" s="5">
        <f>SUM(D26)</f>
        <v>0</v>
      </c>
      <c r="E27" s="5">
        <f>SUM(E26)</f>
        <v>86000</v>
      </c>
      <c r="F27" s="5">
        <f>SUM(F26)</f>
        <v>85982.29</v>
      </c>
    </row>
    <row r="28" spans="1:6" x14ac:dyDescent="0.25">
      <c r="A28" s="2">
        <v>67111</v>
      </c>
      <c r="B28" s="2" t="s">
        <v>28</v>
      </c>
      <c r="C28" s="3">
        <v>13163188</v>
      </c>
      <c r="D28" s="3">
        <f>E28-C28</f>
        <v>338512</v>
      </c>
      <c r="E28" s="3">
        <v>13501700</v>
      </c>
      <c r="F28" s="3">
        <v>12406124.449999999</v>
      </c>
    </row>
    <row r="29" spans="1:6" x14ac:dyDescent="0.25">
      <c r="A29" s="6">
        <v>671</v>
      </c>
      <c r="B29" s="6" t="s">
        <v>29</v>
      </c>
      <c r="C29" s="5">
        <f>SUM(C28)</f>
        <v>13163188</v>
      </c>
      <c r="D29" s="5">
        <f>SUM(D28)</f>
        <v>338512</v>
      </c>
      <c r="E29" s="5">
        <f>SUM(E28)</f>
        <v>13501700</v>
      </c>
      <c r="F29" s="5">
        <f>SUM(F28)</f>
        <v>12406124.449999999</v>
      </c>
    </row>
    <row r="30" spans="1:6" x14ac:dyDescent="0.25">
      <c r="A30" s="2">
        <v>6819</v>
      </c>
      <c r="B30" s="2" t="s">
        <v>30</v>
      </c>
      <c r="C30" s="3">
        <v>0</v>
      </c>
      <c r="D30" s="3">
        <f>E30-C30</f>
        <v>11607</v>
      </c>
      <c r="E30" s="3">
        <v>11607</v>
      </c>
      <c r="F30" s="3">
        <v>11606.6</v>
      </c>
    </row>
    <row r="31" spans="1:6" x14ac:dyDescent="0.25">
      <c r="A31" s="6">
        <v>681</v>
      </c>
      <c r="B31" s="6" t="s">
        <v>31</v>
      </c>
      <c r="C31" s="5"/>
      <c r="D31" s="5">
        <f>SUM(D30)</f>
        <v>11607</v>
      </c>
      <c r="E31" s="5">
        <f>SUM(E30)</f>
        <v>11607</v>
      </c>
      <c r="F31" s="5">
        <f>SUM(F30)</f>
        <v>11606.6</v>
      </c>
    </row>
    <row r="32" spans="1:6" x14ac:dyDescent="0.25">
      <c r="A32" s="9">
        <v>6</v>
      </c>
      <c r="B32" s="9" t="s">
        <v>32</v>
      </c>
      <c r="C32" s="10">
        <f>C8+C17+C20+C23+C25+C27+C29</f>
        <v>18755585</v>
      </c>
      <c r="D32" s="10">
        <f>D8+D17+D20+D23+D25+D27+D29+D31</f>
        <v>-325758</v>
      </c>
      <c r="E32" s="10">
        <f>E8+E17+E20+E23+E25+E27+E29+E31</f>
        <v>18462427</v>
      </c>
      <c r="F32" s="10">
        <f>F4+F8+F17+F20+F23+F25+F27+F29+F31</f>
        <v>17240387.240000002</v>
      </c>
    </row>
    <row r="33" spans="1:6" x14ac:dyDescent="0.25">
      <c r="A33" s="9"/>
      <c r="B33" s="9" t="s">
        <v>120</v>
      </c>
      <c r="C33" s="10"/>
      <c r="D33" s="10"/>
      <c r="E33" s="10">
        <v>388862</v>
      </c>
      <c r="F33" s="10"/>
    </row>
    <row r="34" spans="1:6" x14ac:dyDescent="0.25">
      <c r="A34" s="20"/>
      <c r="B34" s="9" t="s">
        <v>33</v>
      </c>
      <c r="C34" s="10">
        <f>C32+C33</f>
        <v>18755585</v>
      </c>
      <c r="D34" s="20"/>
      <c r="E34" s="10">
        <f>E32-E33</f>
        <v>18073565</v>
      </c>
      <c r="F34" s="21"/>
    </row>
    <row r="35" spans="1:6" x14ac:dyDescent="0.25">
      <c r="A35" s="2"/>
      <c r="B35" s="2"/>
      <c r="C35" s="2"/>
      <c r="D35" s="2"/>
      <c r="E35" s="2"/>
      <c r="F35" s="3"/>
    </row>
    <row r="36" spans="1:6" x14ac:dyDescent="0.25">
      <c r="A36" s="2"/>
      <c r="B36" s="2"/>
      <c r="C36" s="2"/>
      <c r="D36" s="2"/>
      <c r="E36" s="2"/>
      <c r="F36" s="3"/>
    </row>
    <row r="37" spans="1:6" x14ac:dyDescent="0.25">
      <c r="A37" s="2" t="s">
        <v>0</v>
      </c>
      <c r="B37" s="2" t="s">
        <v>34</v>
      </c>
      <c r="C37" s="2"/>
      <c r="D37" s="2"/>
      <c r="E37" s="2"/>
      <c r="F37" s="3"/>
    </row>
    <row r="38" spans="1:6" x14ac:dyDescent="0.25">
      <c r="A38" s="2">
        <v>3111</v>
      </c>
      <c r="B38" s="2" t="s">
        <v>35</v>
      </c>
      <c r="C38" s="3">
        <v>11205336</v>
      </c>
      <c r="D38" s="3"/>
      <c r="E38" s="3">
        <v>11500000</v>
      </c>
      <c r="F38" s="3">
        <v>11330410.98</v>
      </c>
    </row>
    <row r="39" spans="1:6" x14ac:dyDescent="0.25">
      <c r="A39" s="2">
        <v>3113</v>
      </c>
      <c r="B39" s="2" t="s">
        <v>36</v>
      </c>
      <c r="C39" s="3">
        <v>65000</v>
      </c>
      <c r="D39" s="3"/>
      <c r="E39" s="3"/>
      <c r="F39" s="3"/>
    </row>
    <row r="40" spans="1:6" s="7" customFormat="1" x14ac:dyDescent="0.25">
      <c r="A40" s="6">
        <v>311</v>
      </c>
      <c r="B40" s="6" t="s">
        <v>37</v>
      </c>
      <c r="C40" s="5">
        <f>SUM(C38:C39)</f>
        <v>11270336</v>
      </c>
      <c r="D40" s="5">
        <f>SUM(D38:D39)</f>
        <v>0</v>
      </c>
      <c r="E40" s="5">
        <v>11530410</v>
      </c>
      <c r="F40" s="5">
        <f>SUM(F38:F39)</f>
        <v>11330410.98</v>
      </c>
    </row>
    <row r="41" spans="1:6" x14ac:dyDescent="0.25">
      <c r="A41" s="2">
        <v>3121</v>
      </c>
      <c r="B41" s="2" t="s">
        <v>38</v>
      </c>
      <c r="C41" s="3">
        <v>479719</v>
      </c>
      <c r="D41" s="3">
        <f>E41-C41</f>
        <v>-119719</v>
      </c>
      <c r="E41" s="3">
        <v>360000</v>
      </c>
      <c r="F41" s="3">
        <v>270774.42</v>
      </c>
    </row>
    <row r="42" spans="1:6" s="7" customFormat="1" x14ac:dyDescent="0.25">
      <c r="A42" s="6">
        <v>312</v>
      </c>
      <c r="B42" s="6" t="s">
        <v>38</v>
      </c>
      <c r="C42" s="5">
        <f>C41</f>
        <v>479719</v>
      </c>
      <c r="D42" s="5">
        <f>SUM(D41)</f>
        <v>-119719</v>
      </c>
      <c r="E42" s="5">
        <f>SUM(E41)</f>
        <v>360000</v>
      </c>
      <c r="F42" s="5">
        <f>SUM(F41)</f>
        <v>270774.42</v>
      </c>
    </row>
    <row r="43" spans="1:6" x14ac:dyDescent="0.25">
      <c r="A43" s="2">
        <v>3132</v>
      </c>
      <c r="B43" s="2" t="s">
        <v>39</v>
      </c>
      <c r="C43" s="3">
        <v>1859605</v>
      </c>
      <c r="D43" s="3">
        <f>E43-C43</f>
        <v>42913</v>
      </c>
      <c r="E43" s="3">
        <v>1902518</v>
      </c>
      <c r="F43" s="3">
        <v>1868567.11</v>
      </c>
    </row>
    <row r="44" spans="1:6" x14ac:dyDescent="0.25">
      <c r="A44" s="2">
        <v>3133</v>
      </c>
      <c r="B44" s="2" t="s">
        <v>40</v>
      </c>
      <c r="C44" s="3"/>
      <c r="D44" s="3"/>
      <c r="E44" s="3">
        <v>2000</v>
      </c>
      <c r="F44" s="3">
        <v>1393.25</v>
      </c>
    </row>
    <row r="45" spans="1:6" s="7" customFormat="1" x14ac:dyDescent="0.25">
      <c r="A45" s="6">
        <v>313</v>
      </c>
      <c r="B45" s="6" t="s">
        <v>41</v>
      </c>
      <c r="C45" s="5">
        <f>SUM(C43:C44)</f>
        <v>1859605</v>
      </c>
      <c r="D45" s="5">
        <f>SUM(D43:D44)</f>
        <v>42913</v>
      </c>
      <c r="E45" s="5">
        <f>SUM(E43:E44)</f>
        <v>1904518</v>
      </c>
      <c r="F45" s="5">
        <f>SUM(F43:F44)</f>
        <v>1869960.36</v>
      </c>
    </row>
    <row r="46" spans="1:6" x14ac:dyDescent="0.25">
      <c r="A46" s="15">
        <v>31</v>
      </c>
      <c r="B46" s="15" t="s">
        <v>42</v>
      </c>
      <c r="C46" s="16">
        <f>C40+C42+C45</f>
        <v>13609660</v>
      </c>
      <c r="D46" s="16">
        <f>D40+D42+D45</f>
        <v>-76806</v>
      </c>
      <c r="E46" s="16">
        <f>E40+E42+E45</f>
        <v>13794928</v>
      </c>
      <c r="F46" s="16">
        <f>F40+F42+F45</f>
        <v>13471145.76</v>
      </c>
    </row>
    <row r="47" spans="1:6" x14ac:dyDescent="0.25">
      <c r="A47" s="2">
        <v>3211</v>
      </c>
      <c r="B47" s="2" t="s">
        <v>43</v>
      </c>
      <c r="C47" s="3">
        <v>225923</v>
      </c>
      <c r="D47" s="3">
        <f>E47-C47</f>
        <v>-30923</v>
      </c>
      <c r="E47" s="3">
        <v>195000</v>
      </c>
      <c r="F47" s="3">
        <v>178113.18</v>
      </c>
    </row>
    <row r="48" spans="1:6" x14ac:dyDescent="0.25">
      <c r="A48" s="2">
        <v>3212</v>
      </c>
      <c r="B48" s="2" t="s">
        <v>44</v>
      </c>
      <c r="C48" s="3">
        <v>178834</v>
      </c>
      <c r="D48" s="3">
        <f t="shared" ref="D48:D50" si="2">E48-C48</f>
        <v>-8834</v>
      </c>
      <c r="E48" s="3">
        <v>170000</v>
      </c>
      <c r="F48" s="3">
        <v>164831.88</v>
      </c>
    </row>
    <row r="49" spans="1:6" x14ac:dyDescent="0.25">
      <c r="A49" s="2">
        <v>3213</v>
      </c>
      <c r="B49" s="2" t="s">
        <v>45</v>
      </c>
      <c r="C49" s="3">
        <v>52840</v>
      </c>
      <c r="D49" s="3">
        <f t="shared" si="2"/>
        <v>2160</v>
      </c>
      <c r="E49" s="3">
        <v>55000</v>
      </c>
      <c r="F49" s="3">
        <v>54373.3</v>
      </c>
    </row>
    <row r="50" spans="1:6" x14ac:dyDescent="0.25">
      <c r="A50" s="2">
        <v>3214</v>
      </c>
      <c r="B50" s="2" t="s">
        <v>46</v>
      </c>
      <c r="C50" s="3">
        <v>0</v>
      </c>
      <c r="D50" s="3">
        <f t="shared" si="2"/>
        <v>0</v>
      </c>
      <c r="E50" s="3"/>
      <c r="F50" s="3">
        <v>0</v>
      </c>
    </row>
    <row r="51" spans="1:6" s="7" customFormat="1" x14ac:dyDescent="0.25">
      <c r="A51" s="6">
        <v>321</v>
      </c>
      <c r="B51" s="6" t="s">
        <v>47</v>
      </c>
      <c r="C51" s="5">
        <f>SUM(C47:C50)</f>
        <v>457597</v>
      </c>
      <c r="D51" s="5">
        <f>SUM(D47:D50)</f>
        <v>-37597</v>
      </c>
      <c r="E51" s="5">
        <f>SUM(E47:E50)</f>
        <v>420000</v>
      </c>
      <c r="F51" s="5">
        <f>SUM(F47:F50)</f>
        <v>397318.36</v>
      </c>
    </row>
    <row r="52" spans="1:6" x14ac:dyDescent="0.25">
      <c r="A52" s="2">
        <v>3221</v>
      </c>
      <c r="B52" s="2" t="s">
        <v>48</v>
      </c>
      <c r="C52" s="3">
        <v>79019</v>
      </c>
      <c r="D52" s="3">
        <f>E52-C52</f>
        <v>2981</v>
      </c>
      <c r="E52" s="3">
        <v>82000</v>
      </c>
      <c r="F52" s="3">
        <v>77208.87</v>
      </c>
    </row>
    <row r="53" spans="1:6" x14ac:dyDescent="0.25">
      <c r="A53" s="2">
        <v>3222</v>
      </c>
      <c r="B53" s="2" t="s">
        <v>49</v>
      </c>
      <c r="C53" s="3"/>
      <c r="D53" s="3">
        <f t="shared" ref="D53:D57" si="3">E53-C53</f>
        <v>0</v>
      </c>
      <c r="E53" s="3"/>
      <c r="F53" s="3"/>
    </row>
    <row r="54" spans="1:6" x14ac:dyDescent="0.25">
      <c r="A54" s="2">
        <v>3223</v>
      </c>
      <c r="B54" s="2" t="s">
        <v>50</v>
      </c>
      <c r="C54" s="3">
        <v>63378</v>
      </c>
      <c r="D54" s="3">
        <f t="shared" si="3"/>
        <v>19622</v>
      </c>
      <c r="E54" s="3">
        <v>83000</v>
      </c>
      <c r="F54" s="3">
        <v>76863.89</v>
      </c>
    </row>
    <row r="55" spans="1:6" x14ac:dyDescent="0.25">
      <c r="A55" s="2">
        <v>3224</v>
      </c>
      <c r="B55" s="2" t="s">
        <v>51</v>
      </c>
      <c r="C55" s="3">
        <v>91363</v>
      </c>
      <c r="D55" s="3">
        <f t="shared" si="3"/>
        <v>-11363</v>
      </c>
      <c r="E55" s="3">
        <v>80000</v>
      </c>
      <c r="F55" s="3">
        <v>75511.92</v>
      </c>
    </row>
    <row r="56" spans="1:6" x14ac:dyDescent="0.25">
      <c r="A56" s="2">
        <v>3225</v>
      </c>
      <c r="B56" s="2" t="s">
        <v>52</v>
      </c>
      <c r="C56" s="3">
        <v>64689</v>
      </c>
      <c r="D56" s="3">
        <f t="shared" si="3"/>
        <v>85311</v>
      </c>
      <c r="E56" s="3">
        <v>150000</v>
      </c>
      <c r="F56" s="3">
        <v>140466.54</v>
      </c>
    </row>
    <row r="57" spans="1:6" x14ac:dyDescent="0.25">
      <c r="A57" s="2">
        <v>3227</v>
      </c>
      <c r="B57" s="2" t="s">
        <v>53</v>
      </c>
      <c r="C57" s="3">
        <v>63856</v>
      </c>
      <c r="D57" s="3">
        <f t="shared" si="3"/>
        <v>-63856</v>
      </c>
      <c r="E57" s="3">
        <v>0</v>
      </c>
      <c r="F57" s="3"/>
    </row>
    <row r="58" spans="1:6" s="7" customFormat="1" x14ac:dyDescent="0.25">
      <c r="A58" s="6">
        <v>322</v>
      </c>
      <c r="B58" s="6" t="s">
        <v>54</v>
      </c>
      <c r="C58" s="5">
        <f>SUM(C52:C57)</f>
        <v>362305</v>
      </c>
      <c r="D58" s="5">
        <f>SUM(D52:D57)</f>
        <v>32695</v>
      </c>
      <c r="E58" s="5">
        <f>SUM(E52:E57)</f>
        <v>395000</v>
      </c>
      <c r="F58" s="5">
        <f>SUM(F52:F57)</f>
        <v>370051.22</v>
      </c>
    </row>
    <row r="59" spans="1:6" x14ac:dyDescent="0.25">
      <c r="A59" s="2">
        <v>3231</v>
      </c>
      <c r="B59" s="2" t="s">
        <v>55</v>
      </c>
      <c r="C59" s="3">
        <v>99073</v>
      </c>
      <c r="D59" s="3">
        <f t="shared" ref="D59:D67" si="4">E59-C59</f>
        <v>-64073</v>
      </c>
      <c r="E59" s="3">
        <v>35000</v>
      </c>
      <c r="F59" s="3">
        <v>30316.81</v>
      </c>
    </row>
    <row r="60" spans="1:6" x14ac:dyDescent="0.25">
      <c r="A60" s="2">
        <v>3232</v>
      </c>
      <c r="B60" s="2" t="s">
        <v>56</v>
      </c>
      <c r="C60" s="3">
        <v>1085895</v>
      </c>
      <c r="D60" s="3">
        <f t="shared" si="4"/>
        <v>-1015895</v>
      </c>
      <c r="E60" s="3">
        <v>70000</v>
      </c>
      <c r="F60" s="3">
        <v>62268.56</v>
      </c>
    </row>
    <row r="61" spans="1:6" x14ac:dyDescent="0.25">
      <c r="A61" s="2">
        <v>3233</v>
      </c>
      <c r="B61" s="2" t="s">
        <v>57</v>
      </c>
      <c r="C61" s="3">
        <v>15033</v>
      </c>
      <c r="D61" s="3">
        <f t="shared" si="4"/>
        <v>-4033</v>
      </c>
      <c r="E61" s="3">
        <v>11000</v>
      </c>
      <c r="F61" s="3">
        <v>8280</v>
      </c>
    </row>
    <row r="62" spans="1:6" x14ac:dyDescent="0.25">
      <c r="A62" s="2">
        <v>3234</v>
      </c>
      <c r="B62" s="2" t="s">
        <v>58</v>
      </c>
      <c r="C62" s="3">
        <v>37417</v>
      </c>
      <c r="D62" s="3">
        <f t="shared" si="4"/>
        <v>29158</v>
      </c>
      <c r="E62" s="3">
        <v>66575</v>
      </c>
      <c r="F62" s="3">
        <v>57754.6</v>
      </c>
    </row>
    <row r="63" spans="1:6" x14ac:dyDescent="0.25">
      <c r="A63" s="2">
        <v>3235</v>
      </c>
      <c r="B63" s="2" t="s">
        <v>59</v>
      </c>
      <c r="C63" s="3">
        <v>105917</v>
      </c>
      <c r="D63" s="3">
        <f t="shared" si="4"/>
        <v>96564</v>
      </c>
      <c r="E63" s="3">
        <v>202481</v>
      </c>
      <c r="F63" s="3">
        <v>149450.49</v>
      </c>
    </row>
    <row r="64" spans="1:6" x14ac:dyDescent="0.25">
      <c r="A64" s="2">
        <v>3236</v>
      </c>
      <c r="B64" s="2" t="s">
        <v>60</v>
      </c>
      <c r="C64" s="3">
        <v>11214</v>
      </c>
      <c r="D64" s="3">
        <f t="shared" si="4"/>
        <v>786</v>
      </c>
      <c r="E64" s="3">
        <v>12000</v>
      </c>
      <c r="F64" s="3">
        <v>3605</v>
      </c>
    </row>
    <row r="65" spans="1:6" x14ac:dyDescent="0.25">
      <c r="A65" s="2">
        <v>3237</v>
      </c>
      <c r="B65" s="2" t="s">
        <v>61</v>
      </c>
      <c r="C65" s="3">
        <v>941412</v>
      </c>
      <c r="D65" s="3">
        <f t="shared" si="4"/>
        <v>120998</v>
      </c>
      <c r="E65" s="3">
        <v>1062410</v>
      </c>
      <c r="F65" s="3">
        <v>924439.29</v>
      </c>
    </row>
    <row r="66" spans="1:6" x14ac:dyDescent="0.25">
      <c r="A66" s="2">
        <v>3238</v>
      </c>
      <c r="B66" s="2" t="s">
        <v>62</v>
      </c>
      <c r="C66" s="3">
        <v>33034</v>
      </c>
      <c r="D66" s="3">
        <f t="shared" si="4"/>
        <v>34466</v>
      </c>
      <c r="E66" s="3">
        <v>67500</v>
      </c>
      <c r="F66" s="3">
        <v>62781.25</v>
      </c>
    </row>
    <row r="67" spans="1:6" x14ac:dyDescent="0.25">
      <c r="A67" s="2">
        <v>3239</v>
      </c>
      <c r="B67" s="2" t="s">
        <v>63</v>
      </c>
      <c r="C67" s="3">
        <v>92929</v>
      </c>
      <c r="D67" s="3">
        <f t="shared" si="4"/>
        <v>67071</v>
      </c>
      <c r="E67" s="3">
        <v>160000</v>
      </c>
      <c r="F67" s="3">
        <v>150804.06</v>
      </c>
    </row>
    <row r="68" spans="1:6" s="7" customFormat="1" x14ac:dyDescent="0.25">
      <c r="A68" s="6">
        <v>323</v>
      </c>
      <c r="B68" s="6" t="s">
        <v>64</v>
      </c>
      <c r="C68" s="5">
        <f>SUM(C59:C67)</f>
        <v>2421924</v>
      </c>
      <c r="D68" s="5">
        <f>SUM(D59:D67)</f>
        <v>-734958</v>
      </c>
      <c r="E68" s="5">
        <f>SUM(E59:E67)</f>
        <v>1686966</v>
      </c>
      <c r="F68" s="5">
        <f>SUM(F59:F67)</f>
        <v>1449700.06</v>
      </c>
    </row>
    <row r="69" spans="1:6" x14ac:dyDescent="0.25">
      <c r="A69" s="2">
        <v>3241</v>
      </c>
      <c r="B69" s="2" t="s">
        <v>65</v>
      </c>
      <c r="C69" s="3">
        <v>93223</v>
      </c>
      <c r="D69" s="3">
        <f>E69-C69</f>
        <v>-68223</v>
      </c>
      <c r="E69" s="3">
        <v>25000</v>
      </c>
      <c r="F69" s="3">
        <v>22777.5</v>
      </c>
    </row>
    <row r="70" spans="1:6" s="7" customFormat="1" x14ac:dyDescent="0.25">
      <c r="A70" s="6">
        <v>324</v>
      </c>
      <c r="B70" s="6" t="s">
        <v>66</v>
      </c>
      <c r="C70" s="5">
        <f>C69</f>
        <v>93223</v>
      </c>
      <c r="D70" s="5">
        <f>SUM(D69)</f>
        <v>-68223</v>
      </c>
      <c r="E70" s="5">
        <f>SUM(E69)</f>
        <v>25000</v>
      </c>
      <c r="F70" s="5">
        <f>SUM(F69)</f>
        <v>22777.5</v>
      </c>
    </row>
    <row r="71" spans="1:6" x14ac:dyDescent="0.25">
      <c r="A71" s="2">
        <v>3291</v>
      </c>
      <c r="B71" s="2" t="s">
        <v>67</v>
      </c>
      <c r="C71" s="3"/>
      <c r="D71" s="3">
        <f>E71-C71</f>
        <v>0</v>
      </c>
      <c r="E71" s="3"/>
      <c r="F71" s="3"/>
    </row>
    <row r="72" spans="1:6" x14ac:dyDescent="0.25">
      <c r="A72" s="2">
        <v>3292</v>
      </c>
      <c r="B72" s="2" t="s">
        <v>68</v>
      </c>
      <c r="C72" s="3">
        <v>23000</v>
      </c>
      <c r="D72" s="3">
        <f t="shared" ref="D72:D77" si="5">E72-C72</f>
        <v>-23000</v>
      </c>
      <c r="E72" s="3"/>
      <c r="F72" s="3"/>
    </row>
    <row r="73" spans="1:6" x14ac:dyDescent="0.25">
      <c r="A73" s="2">
        <v>3293</v>
      </c>
      <c r="B73" s="2" t="s">
        <v>69</v>
      </c>
      <c r="C73" s="3">
        <v>27750</v>
      </c>
      <c r="D73" s="3">
        <f t="shared" si="5"/>
        <v>-12750</v>
      </c>
      <c r="E73" s="3">
        <v>15000</v>
      </c>
      <c r="F73" s="3">
        <v>10682.72</v>
      </c>
    </row>
    <row r="74" spans="1:6" x14ac:dyDescent="0.25">
      <c r="A74" s="2">
        <v>3294</v>
      </c>
      <c r="B74" s="2" t="s">
        <v>70</v>
      </c>
      <c r="C74" s="3">
        <v>50257</v>
      </c>
      <c r="D74" s="3">
        <f t="shared" si="5"/>
        <v>-45257</v>
      </c>
      <c r="E74" s="3">
        <v>5000</v>
      </c>
      <c r="F74" s="3">
        <v>3900</v>
      </c>
    </row>
    <row r="75" spans="1:6" x14ac:dyDescent="0.25">
      <c r="A75" s="2">
        <v>3295</v>
      </c>
      <c r="B75" s="2" t="s">
        <v>71</v>
      </c>
      <c r="C75" s="3">
        <v>23135</v>
      </c>
      <c r="D75" s="3">
        <f t="shared" si="5"/>
        <v>6865</v>
      </c>
      <c r="E75" s="3">
        <v>30000</v>
      </c>
      <c r="F75" s="3">
        <v>24558.15</v>
      </c>
    </row>
    <row r="76" spans="1:6" x14ac:dyDescent="0.25">
      <c r="A76" s="2">
        <v>3296</v>
      </c>
      <c r="B76" s="2" t="s">
        <v>72</v>
      </c>
      <c r="C76" s="3"/>
      <c r="D76" s="3">
        <f t="shared" si="5"/>
        <v>37000</v>
      </c>
      <c r="E76" s="3">
        <v>37000</v>
      </c>
      <c r="F76" s="3">
        <v>27656.25</v>
      </c>
    </row>
    <row r="77" spans="1:6" x14ac:dyDescent="0.25">
      <c r="A77" s="2">
        <v>3299</v>
      </c>
      <c r="B77" s="2" t="s">
        <v>73</v>
      </c>
      <c r="C77" s="3">
        <v>82534</v>
      </c>
      <c r="D77" s="3">
        <f t="shared" si="5"/>
        <v>-31534</v>
      </c>
      <c r="E77" s="3">
        <v>51000</v>
      </c>
      <c r="F77" s="3">
        <v>46946.42</v>
      </c>
    </row>
    <row r="78" spans="1:6" s="7" customFormat="1" x14ac:dyDescent="0.25">
      <c r="A78" s="6">
        <v>329</v>
      </c>
      <c r="B78" s="6" t="s">
        <v>73</v>
      </c>
      <c r="C78" s="5">
        <f>SUM(C71:C77)</f>
        <v>206676</v>
      </c>
      <c r="D78" s="5">
        <f>SUM(D71:D77)</f>
        <v>-68676</v>
      </c>
      <c r="E78" s="5">
        <f>SUM(E71:E77)</f>
        <v>138000</v>
      </c>
      <c r="F78" s="5">
        <f>SUM(F71:F77)</f>
        <v>113743.54</v>
      </c>
    </row>
    <row r="79" spans="1:6" s="8" customFormat="1" x14ac:dyDescent="0.25">
      <c r="A79" s="15">
        <v>32</v>
      </c>
      <c r="B79" s="15" t="s">
        <v>74</v>
      </c>
      <c r="C79" s="16">
        <f>C51+C58+C68+C70+C78</f>
        <v>3541725</v>
      </c>
      <c r="D79" s="16">
        <f>D51+D58+D68+D70+D78</f>
        <v>-876759</v>
      </c>
      <c r="E79" s="16">
        <f>E51+E58+E68+E70+E78</f>
        <v>2664966</v>
      </c>
      <c r="F79" s="16">
        <f>F51+F58+F68+F70+F78</f>
        <v>2353590.6800000002</v>
      </c>
    </row>
    <row r="80" spans="1:6" x14ac:dyDescent="0.25">
      <c r="A80" s="2">
        <v>3431</v>
      </c>
      <c r="B80" s="2" t="s">
        <v>75</v>
      </c>
      <c r="C80" s="3">
        <v>22556</v>
      </c>
      <c r="D80" s="3">
        <f>E80-C80</f>
        <v>-7556</v>
      </c>
      <c r="E80" s="3">
        <v>15000</v>
      </c>
      <c r="F80" s="3">
        <v>11407.95</v>
      </c>
    </row>
    <row r="81" spans="1:8" x14ac:dyDescent="0.25">
      <c r="A81" s="2">
        <v>3432</v>
      </c>
      <c r="B81" s="2" t="s">
        <v>76</v>
      </c>
      <c r="C81" s="3">
        <v>500</v>
      </c>
      <c r="D81" s="3">
        <f t="shared" ref="D81:D83" si="6">E81-C81</f>
        <v>2500</v>
      </c>
      <c r="E81" s="3">
        <v>3000</v>
      </c>
      <c r="F81" s="3">
        <v>2276.7399999999998</v>
      </c>
    </row>
    <row r="82" spans="1:8" x14ac:dyDescent="0.25">
      <c r="A82" s="2">
        <v>3433</v>
      </c>
      <c r="B82" s="2" t="s">
        <v>77</v>
      </c>
      <c r="C82" s="3"/>
      <c r="D82" s="3">
        <f t="shared" si="6"/>
        <v>35000</v>
      </c>
      <c r="E82" s="3">
        <v>35000</v>
      </c>
      <c r="F82" s="3">
        <v>27887.37</v>
      </c>
      <c r="H82" s="1"/>
    </row>
    <row r="83" spans="1:8" x14ac:dyDescent="0.25">
      <c r="A83" s="2">
        <v>3434</v>
      </c>
      <c r="B83" s="2" t="s">
        <v>78</v>
      </c>
      <c r="C83" s="3">
        <v>500</v>
      </c>
      <c r="D83" s="3">
        <f t="shared" si="6"/>
        <v>-500</v>
      </c>
      <c r="E83" s="3"/>
      <c r="F83" s="3"/>
    </row>
    <row r="84" spans="1:8" s="7" customFormat="1" x14ac:dyDescent="0.25">
      <c r="A84" s="6">
        <v>343</v>
      </c>
      <c r="B84" s="6" t="s">
        <v>79</v>
      </c>
      <c r="C84" s="5">
        <f>SUM(C80:C83)</f>
        <v>23556</v>
      </c>
      <c r="D84" s="5">
        <f>SUM(D80:D83)</f>
        <v>29444</v>
      </c>
      <c r="E84" s="5">
        <f>SUM(E80:E83)</f>
        <v>53000</v>
      </c>
      <c r="F84" s="5">
        <f>SUM(F80:F83)</f>
        <v>41572.06</v>
      </c>
    </row>
    <row r="85" spans="1:8" s="7" customFormat="1" x14ac:dyDescent="0.25">
      <c r="A85" s="15">
        <v>34</v>
      </c>
      <c r="B85" s="15" t="s">
        <v>112</v>
      </c>
      <c r="C85" s="16">
        <f>C84</f>
        <v>23556</v>
      </c>
      <c r="D85" s="16">
        <f>D84</f>
        <v>29444</v>
      </c>
      <c r="E85" s="16">
        <f>E84</f>
        <v>53000</v>
      </c>
      <c r="F85" s="16">
        <f>F84</f>
        <v>41572.06</v>
      </c>
    </row>
    <row r="86" spans="1:8" x14ac:dyDescent="0.25">
      <c r="A86" s="2">
        <v>3621</v>
      </c>
      <c r="B86" s="2" t="s">
        <v>80</v>
      </c>
      <c r="C86" s="3">
        <v>0</v>
      </c>
      <c r="D86" s="3"/>
      <c r="E86" s="3"/>
      <c r="F86" s="3">
        <v>0</v>
      </c>
    </row>
    <row r="87" spans="1:8" s="7" customFormat="1" x14ac:dyDescent="0.25">
      <c r="A87" s="6">
        <v>362</v>
      </c>
      <c r="B87" s="6" t="s">
        <v>80</v>
      </c>
      <c r="C87" s="5">
        <v>0</v>
      </c>
      <c r="D87" s="5">
        <v>0</v>
      </c>
      <c r="E87" s="5">
        <v>0</v>
      </c>
      <c r="F87" s="5">
        <v>0</v>
      </c>
    </row>
    <row r="88" spans="1:8" s="7" customFormat="1" x14ac:dyDescent="0.25">
      <c r="A88" s="15">
        <v>36</v>
      </c>
      <c r="B88" s="15" t="s">
        <v>113</v>
      </c>
      <c r="C88" s="16">
        <f>SUM(C86:C87)</f>
        <v>0</v>
      </c>
      <c r="D88" s="16"/>
      <c r="E88" s="16"/>
      <c r="F88" s="16">
        <v>0</v>
      </c>
    </row>
    <row r="89" spans="1:8" x14ac:dyDescent="0.25">
      <c r="A89" s="2">
        <v>3721</v>
      </c>
      <c r="B89" s="2" t="s">
        <v>81</v>
      </c>
      <c r="C89" s="3">
        <v>80640</v>
      </c>
      <c r="D89" s="3">
        <f>E89-C89</f>
        <v>-640</v>
      </c>
      <c r="E89" s="3">
        <v>80000</v>
      </c>
      <c r="F89" s="3">
        <v>80000</v>
      </c>
    </row>
    <row r="90" spans="1:8" s="7" customFormat="1" x14ac:dyDescent="0.25">
      <c r="A90" s="6">
        <v>372</v>
      </c>
      <c r="B90" s="6" t="s">
        <v>82</v>
      </c>
      <c r="C90" s="5">
        <f>C89</f>
        <v>80640</v>
      </c>
      <c r="D90" s="5">
        <f>SUM(D89)</f>
        <v>-640</v>
      </c>
      <c r="E90" s="5">
        <v>0</v>
      </c>
      <c r="F90" s="4">
        <v>80000</v>
      </c>
    </row>
    <row r="91" spans="1:8" s="7" customFormat="1" x14ac:dyDescent="0.25">
      <c r="A91" s="15">
        <v>37</v>
      </c>
      <c r="B91" s="15" t="s">
        <v>81</v>
      </c>
      <c r="C91" s="16">
        <f>C90</f>
        <v>80640</v>
      </c>
      <c r="D91" s="16">
        <f>D90</f>
        <v>-640</v>
      </c>
      <c r="E91" s="16">
        <v>0</v>
      </c>
      <c r="F91" s="16">
        <f>F90</f>
        <v>80000</v>
      </c>
    </row>
    <row r="92" spans="1:8" x14ac:dyDescent="0.25">
      <c r="A92" s="2">
        <v>3811</v>
      </c>
      <c r="B92" s="2" t="s">
        <v>83</v>
      </c>
      <c r="C92" s="3">
        <v>13500</v>
      </c>
      <c r="D92" s="3">
        <f>E92-C92</f>
        <v>-5600</v>
      </c>
      <c r="E92" s="3">
        <v>7900</v>
      </c>
      <c r="F92" s="3">
        <v>7808.13</v>
      </c>
    </row>
    <row r="93" spans="1:8" x14ac:dyDescent="0.25">
      <c r="A93" s="2">
        <v>3813</v>
      </c>
      <c r="B93" s="2" t="s">
        <v>84</v>
      </c>
      <c r="C93" s="3">
        <v>0</v>
      </c>
      <c r="D93" s="3">
        <v>0</v>
      </c>
      <c r="E93" s="3">
        <v>0</v>
      </c>
      <c r="F93" s="3">
        <v>0</v>
      </c>
    </row>
    <row r="94" spans="1:8" s="7" customFormat="1" x14ac:dyDescent="0.25">
      <c r="A94" s="6">
        <v>381</v>
      </c>
      <c r="B94" s="6" t="s">
        <v>85</v>
      </c>
      <c r="C94" s="5">
        <f>SUM(C92:C93)</f>
        <v>13500</v>
      </c>
      <c r="D94" s="5">
        <f>SUM(D92:D93)</f>
        <v>-5600</v>
      </c>
      <c r="E94" s="5">
        <f>SUM(E92:E93)</f>
        <v>7900</v>
      </c>
      <c r="F94" s="5">
        <f>SUM(F92:F93)</f>
        <v>7808.13</v>
      </c>
    </row>
    <row r="95" spans="1:8" x14ac:dyDescent="0.25">
      <c r="A95" s="2">
        <v>3835</v>
      </c>
      <c r="B95" s="2" t="s">
        <v>30</v>
      </c>
      <c r="C95" s="3">
        <v>0</v>
      </c>
      <c r="D95" s="3">
        <f>E95-C95</f>
        <v>17334</v>
      </c>
      <c r="E95" s="3">
        <v>17334</v>
      </c>
      <c r="F95" s="3">
        <v>17334</v>
      </c>
    </row>
    <row r="96" spans="1:8" s="7" customFormat="1" x14ac:dyDescent="0.25">
      <c r="A96" s="6">
        <v>383</v>
      </c>
      <c r="B96" s="6" t="s">
        <v>86</v>
      </c>
      <c r="C96" s="5">
        <v>0</v>
      </c>
      <c r="D96" s="5">
        <v>0</v>
      </c>
      <c r="E96" s="5">
        <v>0</v>
      </c>
      <c r="F96" s="4">
        <v>17334</v>
      </c>
    </row>
    <row r="97" spans="1:8" s="7" customFormat="1" x14ac:dyDescent="0.25">
      <c r="A97" s="15">
        <v>38</v>
      </c>
      <c r="B97" s="15" t="s">
        <v>114</v>
      </c>
      <c r="C97" s="16">
        <f>C94</f>
        <v>13500</v>
      </c>
      <c r="D97" s="16">
        <f>D94</f>
        <v>-5600</v>
      </c>
      <c r="E97" s="16">
        <f>E94</f>
        <v>7900</v>
      </c>
      <c r="F97" s="16">
        <f>F94+F96</f>
        <v>25142.13</v>
      </c>
    </row>
    <row r="98" spans="1:8" s="7" customFormat="1" x14ac:dyDescent="0.25">
      <c r="A98" s="9">
        <v>3</v>
      </c>
      <c r="B98" s="9" t="s">
        <v>87</v>
      </c>
      <c r="C98" s="10">
        <f>C46+C79+C85+C88+C91+C97</f>
        <v>17269081</v>
      </c>
      <c r="D98" s="10">
        <f>D46+D79+D85+D88+D91+D97</f>
        <v>-930361</v>
      </c>
      <c r="E98" s="10">
        <f>E46+E79+E85+E88+E91+E97</f>
        <v>16520794</v>
      </c>
      <c r="F98" s="10">
        <f>F46+F79+F85+F88+F91+F97</f>
        <v>15971450.630000001</v>
      </c>
    </row>
    <row r="99" spans="1:8" x14ac:dyDescent="0.25">
      <c r="A99" s="2">
        <v>4124</v>
      </c>
      <c r="B99" s="2" t="s">
        <v>88</v>
      </c>
      <c r="C99" s="3">
        <v>96115</v>
      </c>
      <c r="D99" s="3">
        <f>E99-C99</f>
        <v>-96115</v>
      </c>
      <c r="E99" s="3">
        <v>0</v>
      </c>
      <c r="F99" s="3">
        <v>0</v>
      </c>
    </row>
    <row r="100" spans="1:8" x14ac:dyDescent="0.25">
      <c r="A100" s="14">
        <v>412</v>
      </c>
      <c r="B100" s="14" t="s">
        <v>89</v>
      </c>
      <c r="C100" s="4">
        <f>C99</f>
        <v>96115</v>
      </c>
      <c r="D100" s="4">
        <f>E100-C100</f>
        <v>-96115</v>
      </c>
      <c r="E100" s="4">
        <v>0</v>
      </c>
      <c r="F100" s="4">
        <v>0</v>
      </c>
    </row>
    <row r="101" spans="1:8" x14ac:dyDescent="0.25">
      <c r="A101" s="2">
        <v>4212</v>
      </c>
      <c r="B101" s="2" t="s">
        <v>90</v>
      </c>
      <c r="C101" s="3">
        <v>0</v>
      </c>
      <c r="D101" s="3">
        <f>E101-C101</f>
        <v>969771</v>
      </c>
      <c r="E101" s="3">
        <v>969771</v>
      </c>
      <c r="F101" s="3">
        <v>884771.42</v>
      </c>
    </row>
    <row r="102" spans="1:8" s="7" customFormat="1" x14ac:dyDescent="0.25">
      <c r="A102" s="6">
        <v>421</v>
      </c>
      <c r="B102" s="6" t="s">
        <v>91</v>
      </c>
      <c r="C102" s="5">
        <v>0</v>
      </c>
      <c r="D102" s="5">
        <v>0</v>
      </c>
      <c r="E102" s="5">
        <f>E101</f>
        <v>969771</v>
      </c>
      <c r="F102" s="5">
        <f>F101</f>
        <v>884771.42</v>
      </c>
    </row>
    <row r="103" spans="1:8" x14ac:dyDescent="0.25">
      <c r="A103" s="2">
        <v>4221</v>
      </c>
      <c r="B103" s="2" t="s">
        <v>92</v>
      </c>
      <c r="C103" s="3">
        <v>603949</v>
      </c>
      <c r="D103" s="3">
        <f t="shared" ref="D103:D109" si="7">E103-C103</f>
        <v>-333949</v>
      </c>
      <c r="E103" s="3">
        <v>270000</v>
      </c>
      <c r="F103" s="3">
        <v>225251.28</v>
      </c>
    </row>
    <row r="104" spans="1:8" x14ac:dyDescent="0.25">
      <c r="A104" s="2">
        <v>4222</v>
      </c>
      <c r="B104" s="2" t="s">
        <v>93</v>
      </c>
      <c r="C104" s="3">
        <v>30029</v>
      </c>
      <c r="D104" s="3">
        <f t="shared" si="7"/>
        <v>-20029</v>
      </c>
      <c r="E104" s="3">
        <v>10000</v>
      </c>
      <c r="F104" s="3">
        <v>7767</v>
      </c>
    </row>
    <row r="105" spans="1:8" x14ac:dyDescent="0.25">
      <c r="A105" s="2">
        <v>4223</v>
      </c>
      <c r="B105" s="2" t="s">
        <v>94</v>
      </c>
      <c r="C105" s="3">
        <v>102956</v>
      </c>
      <c r="D105" s="3">
        <f t="shared" si="7"/>
        <v>-57956</v>
      </c>
      <c r="E105" s="3">
        <v>45000</v>
      </c>
      <c r="F105" s="3">
        <v>39030.980000000003</v>
      </c>
    </row>
    <row r="106" spans="1:8" x14ac:dyDescent="0.25">
      <c r="A106" s="2">
        <v>4224</v>
      </c>
      <c r="B106" s="2" t="s">
        <v>95</v>
      </c>
      <c r="C106" s="3">
        <v>377000</v>
      </c>
      <c r="D106" s="3">
        <f t="shared" si="7"/>
        <v>-377000</v>
      </c>
      <c r="E106" s="3">
        <v>0</v>
      </c>
      <c r="F106" s="3">
        <v>0</v>
      </c>
    </row>
    <row r="107" spans="1:8" x14ac:dyDescent="0.25">
      <c r="A107" s="2">
        <v>4225</v>
      </c>
      <c r="B107" s="2" t="s">
        <v>96</v>
      </c>
      <c r="C107" s="3">
        <v>34417</v>
      </c>
      <c r="D107" s="3">
        <f t="shared" si="7"/>
        <v>65583</v>
      </c>
      <c r="E107" s="3">
        <v>100000</v>
      </c>
      <c r="F107" s="3">
        <v>92741.79</v>
      </c>
      <c r="H107" s="1"/>
    </row>
    <row r="108" spans="1:8" x14ac:dyDescent="0.25">
      <c r="A108" s="2">
        <v>4226</v>
      </c>
      <c r="B108" s="2" t="s">
        <v>97</v>
      </c>
      <c r="C108" s="3">
        <v>120000</v>
      </c>
      <c r="D108" s="3">
        <f t="shared" si="7"/>
        <v>-95000</v>
      </c>
      <c r="E108" s="3">
        <v>25000</v>
      </c>
      <c r="F108" s="3">
        <v>11668.9</v>
      </c>
      <c r="H108" s="1"/>
    </row>
    <row r="109" spans="1:8" x14ac:dyDescent="0.25">
      <c r="A109" s="2">
        <v>4227</v>
      </c>
      <c r="B109" s="2" t="s">
        <v>98</v>
      </c>
      <c r="C109" s="3">
        <v>17534</v>
      </c>
      <c r="D109" s="3">
        <f t="shared" si="7"/>
        <v>92466</v>
      </c>
      <c r="E109" s="3">
        <v>110000</v>
      </c>
      <c r="F109" s="3">
        <v>104985.56</v>
      </c>
      <c r="H109" s="1"/>
    </row>
    <row r="110" spans="1:8" s="7" customFormat="1" x14ac:dyDescent="0.25">
      <c r="A110" s="6">
        <v>422</v>
      </c>
      <c r="B110" s="6" t="s">
        <v>99</v>
      </c>
      <c r="C110" s="5">
        <f>SUM(C103:C109)</f>
        <v>1285885</v>
      </c>
      <c r="D110" s="5">
        <f>SUM(D103:D109)</f>
        <v>-725885</v>
      </c>
      <c r="E110" s="5">
        <f>SUM(E103:E109)</f>
        <v>560000</v>
      </c>
      <c r="F110" s="5">
        <f>SUM(F103:F109)</f>
        <v>481445.51</v>
      </c>
      <c r="H110" s="11"/>
    </row>
    <row r="111" spans="1:8" x14ac:dyDescent="0.25">
      <c r="A111" s="2">
        <v>4231</v>
      </c>
      <c r="B111" s="2" t="s">
        <v>100</v>
      </c>
      <c r="C111" s="3"/>
      <c r="D111" s="3"/>
      <c r="E111" s="3"/>
      <c r="F111" s="3"/>
    </row>
    <row r="112" spans="1:8" x14ac:dyDescent="0.25">
      <c r="A112" s="2">
        <v>423</v>
      </c>
      <c r="B112" s="2" t="s">
        <v>101</v>
      </c>
      <c r="C112" s="3"/>
      <c r="D112" s="3"/>
      <c r="E112" s="3"/>
      <c r="F112" s="3"/>
    </row>
    <row r="113" spans="1:8" x14ac:dyDescent="0.25">
      <c r="A113" s="2">
        <v>4241</v>
      </c>
      <c r="B113" s="2" t="s">
        <v>102</v>
      </c>
      <c r="C113" s="3">
        <v>8306</v>
      </c>
      <c r="D113" s="3">
        <f>E113-C113</f>
        <v>6694</v>
      </c>
      <c r="E113" s="3">
        <v>15000</v>
      </c>
      <c r="F113" s="3">
        <v>14266.68</v>
      </c>
    </row>
    <row r="114" spans="1:8" x14ac:dyDescent="0.25">
      <c r="A114" s="2">
        <v>4242</v>
      </c>
      <c r="B114" s="18" t="s">
        <v>103</v>
      </c>
      <c r="C114" s="22"/>
      <c r="D114" s="3"/>
      <c r="E114" s="3"/>
      <c r="F114" s="3"/>
    </row>
    <row r="115" spans="1:8" s="7" customFormat="1" x14ac:dyDescent="0.25">
      <c r="A115" s="6">
        <v>424</v>
      </c>
      <c r="B115" s="6" t="s">
        <v>104</v>
      </c>
      <c r="C115" s="5">
        <f>C113</f>
        <v>8306</v>
      </c>
      <c r="D115" s="5">
        <f>SUM(D111:D114)</f>
        <v>6694</v>
      </c>
      <c r="E115" s="5">
        <f>SUM(E111:E114)</f>
        <v>15000</v>
      </c>
      <c r="F115" s="5">
        <f>F113</f>
        <v>14266.68</v>
      </c>
    </row>
    <row r="116" spans="1:8" x14ac:dyDescent="0.25">
      <c r="A116" s="2">
        <v>4262</v>
      </c>
      <c r="B116" s="18" t="s">
        <v>105</v>
      </c>
      <c r="C116" s="22">
        <v>96198</v>
      </c>
      <c r="D116" s="3">
        <f>E116-C116</f>
        <v>-88198</v>
      </c>
      <c r="E116" s="3">
        <v>8000</v>
      </c>
      <c r="F116" s="3">
        <v>8000</v>
      </c>
      <c r="H116" s="1"/>
    </row>
    <row r="117" spans="1:8" s="7" customFormat="1" x14ac:dyDescent="0.25">
      <c r="A117" s="6">
        <v>426</v>
      </c>
      <c r="B117" s="6" t="s">
        <v>106</v>
      </c>
      <c r="C117" s="5">
        <f>C116</f>
        <v>96198</v>
      </c>
      <c r="D117" s="5">
        <f>SUM(D116)</f>
        <v>-88198</v>
      </c>
      <c r="E117" s="5">
        <f>E116</f>
        <v>8000</v>
      </c>
      <c r="F117" s="5">
        <f>F116</f>
        <v>8000</v>
      </c>
      <c r="H117" s="11"/>
    </row>
    <row r="118" spans="1:8" x14ac:dyDescent="0.25">
      <c r="A118" s="2">
        <v>4511</v>
      </c>
      <c r="B118" s="18" t="s">
        <v>107</v>
      </c>
      <c r="C118" s="22"/>
      <c r="D118" s="3"/>
      <c r="E118" s="3"/>
      <c r="F118" s="3">
        <v>0</v>
      </c>
    </row>
    <row r="119" spans="1:8" x14ac:dyDescent="0.25">
      <c r="A119" s="2">
        <v>4521</v>
      </c>
      <c r="B119" s="18" t="s">
        <v>108</v>
      </c>
      <c r="C119" s="22"/>
      <c r="D119" s="3"/>
      <c r="E119" s="3"/>
      <c r="F119" s="3">
        <v>0</v>
      </c>
    </row>
    <row r="120" spans="1:8" s="7" customFormat="1" x14ac:dyDescent="0.25">
      <c r="A120" s="6">
        <v>45</v>
      </c>
      <c r="B120" s="6" t="s">
        <v>109</v>
      </c>
      <c r="C120" s="5"/>
      <c r="D120" s="5">
        <v>0</v>
      </c>
      <c r="E120" s="5">
        <v>0</v>
      </c>
      <c r="F120" s="5">
        <v>0</v>
      </c>
    </row>
    <row r="121" spans="1:8" s="7" customFormat="1" x14ac:dyDescent="0.25">
      <c r="A121" s="9">
        <v>4</v>
      </c>
      <c r="B121" s="9" t="s">
        <v>110</v>
      </c>
      <c r="C121" s="10">
        <f>C110+C115+C117+C100</f>
        <v>1486504</v>
      </c>
      <c r="D121" s="10">
        <f>D110+D115+D117</f>
        <v>-807389</v>
      </c>
      <c r="E121" s="10">
        <f>E110+E115+E117+E102</f>
        <v>1552771</v>
      </c>
      <c r="F121" s="10">
        <f>F110+F115+F117+F120+F102</f>
        <v>1388483.61</v>
      </c>
      <c r="H121" s="11"/>
    </row>
    <row r="122" spans="1:8" x14ac:dyDescent="0.25">
      <c r="A122" s="12"/>
      <c r="B122" s="12" t="s">
        <v>111</v>
      </c>
      <c r="C122" s="13">
        <f>C98+C121</f>
        <v>18755585</v>
      </c>
      <c r="D122" s="13">
        <f>D98+D121</f>
        <v>-1737750</v>
      </c>
      <c r="E122" s="13">
        <f>E98+E121</f>
        <v>18073565</v>
      </c>
      <c r="F122" s="13">
        <f>F98+F121</f>
        <v>17359934.240000002</v>
      </c>
      <c r="H122" s="1"/>
    </row>
    <row r="123" spans="1:8" x14ac:dyDescent="0.25">
      <c r="A123" s="12"/>
      <c r="B123" s="23" t="s">
        <v>119</v>
      </c>
      <c r="C123" s="24"/>
      <c r="D123" s="13"/>
      <c r="E123" s="24">
        <v>392162</v>
      </c>
      <c r="F123" s="13"/>
      <c r="H123" s="1"/>
    </row>
    <row r="124" spans="1:8" x14ac:dyDescent="0.25">
      <c r="A124" s="2"/>
      <c r="B124" s="25" t="s">
        <v>115</v>
      </c>
      <c r="C124" s="27">
        <f>C122-C34</f>
        <v>0</v>
      </c>
      <c r="D124" s="3"/>
      <c r="E124" s="27">
        <f>E122-E34</f>
        <v>0</v>
      </c>
      <c r="F124" s="3"/>
    </row>
    <row r="125" spans="1:8" x14ac:dyDescent="0.25">
      <c r="A125" s="2"/>
      <c r="B125" s="26"/>
      <c r="C125" s="28"/>
      <c r="D125" s="2"/>
      <c r="E125" s="28"/>
      <c r="F125" s="2"/>
    </row>
  </sheetData>
  <sheetProtection algorithmName="SHA-512" hashValue="u9V0aJSCFk3wCJ3loP1KS1R+SQIODzotzsX1oGeAjndZRnsX+F27EAT7zAs0vAvanRmnNigNPU6/VsBlA81n4w==" saltValue="8phIjcsLVkvYgE8eubg4cg==" spinCount="100000" sheet="1" objects="1" scenarios="1"/>
  <mergeCells count="3">
    <mergeCell ref="B124:B125"/>
    <mergeCell ref="C124:C125"/>
    <mergeCell ref="E124:E125"/>
  </mergeCells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Rebalans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Bacic</dc:creator>
  <cp:lastModifiedBy>Ana Bacic</cp:lastModifiedBy>
  <dcterms:created xsi:type="dcterms:W3CDTF">2020-11-03T08:42:41Z</dcterms:created>
  <dcterms:modified xsi:type="dcterms:W3CDTF">2021-12-15T12:32:17Z</dcterms:modified>
</cp:coreProperties>
</file>